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- اليومية" sheetId="1" r:id="rId4"/>
    <sheet state="visible" name="2- دليل الحسابات" sheetId="2" r:id="rId5"/>
    <sheet state="visible" name="3- دفتر الأستاذ" sheetId="3" r:id="rId6"/>
    <sheet state="visible" name="4- قائمة الدخل" sheetId="4" r:id="rId7"/>
    <sheet state="visible" name="5- قائمة المركز المالي" sheetId="5" r:id="rId8"/>
  </sheets>
  <definedNames/>
  <calcPr/>
</workbook>
</file>

<file path=xl/sharedStrings.xml><?xml version="1.0" encoding="utf-8"?>
<sst xmlns="http://schemas.openxmlformats.org/spreadsheetml/2006/main" count="97" uniqueCount="54">
  <si>
    <t>نموذج دورة المحاسبة الكاملة - نموذج تطبيقي</t>
  </si>
  <si>
    <t>التاريخ</t>
  </si>
  <si>
    <t>رقم القيد</t>
  </si>
  <si>
    <t>الحساب</t>
  </si>
  <si>
    <t>البيان</t>
  </si>
  <si>
    <t>مدين (ر.س)</t>
  </si>
  <si>
    <t>دائن (ر.س)</t>
  </si>
  <si>
    <t>01/01/2025</t>
  </si>
  <si>
    <t>النقد بالبنك</t>
  </si>
  <si>
    <t>استثمار أحمد</t>
  </si>
  <si>
    <t>رأس مال المالك</t>
  </si>
  <si>
    <t>05/01/2025</t>
  </si>
  <si>
    <t>الأثاث والمعدات</t>
  </si>
  <si>
    <t>شراء مكتب</t>
  </si>
  <si>
    <t>10/01/2025</t>
  </si>
  <si>
    <t>إيرادات نقداً</t>
  </si>
  <si>
    <t>إيرادات الخدمات</t>
  </si>
  <si>
    <t>15/01/2025</t>
  </si>
  <si>
    <t>مصروف الإيجار</t>
  </si>
  <si>
    <t>دفع الإيجار</t>
  </si>
  <si>
    <t>20/01/2025</t>
  </si>
  <si>
    <t>الحسابات المدينة</t>
  </si>
  <si>
    <t>خدمات على الحساب</t>
  </si>
  <si>
    <t>25/01/2025</t>
  </si>
  <si>
    <t>مصروف الكهرباء</t>
  </si>
  <si>
    <t>فاتورة كهرباء</t>
  </si>
  <si>
    <t>30/01/2025</t>
  </si>
  <si>
    <t>تحصيل من عميل</t>
  </si>
  <si>
    <t>اضغط هنا لبدء تجربتك المجانية الآن</t>
  </si>
  <si>
    <t>رمز الحساب</t>
  </si>
  <si>
    <t>اسم الحساب</t>
  </si>
  <si>
    <t>نوع الحساب</t>
  </si>
  <si>
    <t>101</t>
  </si>
  <si>
    <t>أصول</t>
  </si>
  <si>
    <t>102</t>
  </si>
  <si>
    <t>حقوق ملكية</t>
  </si>
  <si>
    <t>103</t>
  </si>
  <si>
    <t>104</t>
  </si>
  <si>
    <t>إيرادات</t>
  </si>
  <si>
    <t>105</t>
  </si>
  <si>
    <t>مصروفات</t>
  </si>
  <si>
    <t>106</t>
  </si>
  <si>
    <t>107</t>
  </si>
  <si>
    <t>إجمالي المدين</t>
  </si>
  <si>
    <t>إجمالي الدائن</t>
  </si>
  <si>
    <t>الرصيد</t>
  </si>
  <si>
    <t>البند</t>
  </si>
  <si>
    <t>المبلغ (ر.س)</t>
  </si>
  <si>
    <t>إجمالي الإيرادات</t>
  </si>
  <si>
    <t>إجمالي المصروفات</t>
  </si>
  <si>
    <t>صافي الربح / الخسارة</t>
  </si>
  <si>
    <t>إجمالي الأصول</t>
  </si>
  <si>
    <t>إجمالي الجانب الأيمن</t>
  </si>
  <si>
    <t>فحص التوازن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</si>
</sst>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4.0"/>
      <color rgb="FFFFFFFF"/>
      <name val="IBM Plex Sans Arabic"/>
    </font>
    <font>
      <color theme="1"/>
      <name val="Calibri"/>
      <scheme val="minor"/>
    </font>
    <font>
      <sz val="14.0"/>
      <color theme="1"/>
      <name val="Calibri"/>
      <scheme val="minor"/>
    </font>
    <font>
      <sz val="13.0"/>
      <color rgb="FF0000FF"/>
      <name val="IBM Plex Sans Arabic"/>
    </font>
    <font>
      <b/>
      <sz val="13.0"/>
      <color rgb="FFFFFFFF"/>
      <name val="IBM Plex Sans Arabic"/>
    </font>
    <font>
      <sz val="13.0"/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2560"/>
        <bgColor rgb="FF162560"/>
      </patternFill>
    </fill>
    <fill>
      <patternFill patternType="solid">
        <fgColor rgb="FF43DEF7"/>
        <bgColor rgb="FF43DEF7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Font="1"/>
    <xf borderId="0" fillId="0" fontId="1" numFmtId="0" xfId="0" applyAlignment="1" applyFont="1">
      <alignment horizontal="center" readingOrder="0" vertical="center"/>
    </xf>
    <xf borderId="1" fillId="2" fontId="1" numFmtId="0" xfId="0" applyAlignment="1" applyBorder="1" applyFont="1">
      <alignment horizontal="center" readingOrder="0" vertical="center"/>
    </xf>
    <xf borderId="0" fillId="3" fontId="3" numFmtId="0" xfId="0" applyFill="1" applyFont="1"/>
    <xf borderId="0" fillId="3" fontId="3" numFmtId="0" xfId="0" applyAlignment="1" applyFont="1">
      <alignment readingOrder="0"/>
    </xf>
    <xf borderId="0" fillId="0" fontId="4" numFmtId="0" xfId="0" applyAlignment="1" applyFont="1">
      <alignment horizontal="center" readingOrder="0" vertical="center"/>
    </xf>
    <xf borderId="1" fillId="2" fontId="5" numFmtId="0" xfId="0" applyAlignment="1" applyBorder="1" applyFont="1">
      <alignment horizontal="center" readingOrder="0" vertical="center"/>
    </xf>
    <xf borderId="0" fillId="3" fontId="6" numFmtId="0" xfId="0" applyFont="1"/>
    <xf borderId="0" fillId="3" fontId="6" numFmtId="0" xfId="0" applyAlignment="1" applyFont="1">
      <alignment readingOrder="0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0</xdr:row>
      <xdr:rowOff>0</xdr:rowOff>
    </xdr:from>
    <xdr:ext cx="209550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qoyod.com/home/free_trial_sign_up_ar?utm_campaign=132150511-Talal%20Videos&amp;utm_medium=social&amp;utm_content=template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6" width="22.0"/>
    <col customWidth="1" min="7" max="26" width="8.71"/>
  </cols>
  <sheetData>
    <row r="1" ht="27.75" customHeight="1">
      <c r="A1" s="1" t="s">
        <v>0</v>
      </c>
      <c r="H1" s="2"/>
    </row>
    <row r="2">
      <c r="A2" s="3"/>
      <c r="B2" s="3"/>
      <c r="C2" s="3"/>
      <c r="D2" s="3"/>
      <c r="E2" s="3"/>
      <c r="F2" s="3"/>
    </row>
    <row r="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>
      <c r="A4" s="5" t="s">
        <v>7</v>
      </c>
      <c r="B4" s="5">
        <v>1.0</v>
      </c>
      <c r="C4" s="6" t="s">
        <v>8</v>
      </c>
      <c r="D4" s="6" t="s">
        <v>9</v>
      </c>
      <c r="E4" s="5">
        <v>100000.0</v>
      </c>
      <c r="F4" s="5"/>
    </row>
    <row r="5">
      <c r="A5" s="5" t="s">
        <v>7</v>
      </c>
      <c r="B5" s="5">
        <v>1.0</v>
      </c>
      <c r="C5" s="6" t="s">
        <v>10</v>
      </c>
      <c r="D5" s="6" t="s">
        <v>9</v>
      </c>
      <c r="E5" s="5"/>
      <c r="F5" s="5">
        <v>100000.0</v>
      </c>
    </row>
    <row r="6">
      <c r="A6" s="5" t="s">
        <v>11</v>
      </c>
      <c r="B6" s="5">
        <v>2.0</v>
      </c>
      <c r="C6" s="6" t="s">
        <v>12</v>
      </c>
      <c r="D6" s="6" t="s">
        <v>13</v>
      </c>
      <c r="E6" s="5">
        <v>20000.0</v>
      </c>
      <c r="F6" s="5"/>
    </row>
    <row r="7">
      <c r="A7" s="5" t="s">
        <v>11</v>
      </c>
      <c r="B7" s="5">
        <v>2.0</v>
      </c>
      <c r="C7" s="6" t="s">
        <v>8</v>
      </c>
      <c r="D7" s="6" t="s">
        <v>13</v>
      </c>
      <c r="E7" s="5"/>
      <c r="F7" s="5">
        <v>20000.0</v>
      </c>
    </row>
    <row r="8">
      <c r="A8" s="5" t="s">
        <v>14</v>
      </c>
      <c r="B8" s="5">
        <v>3.0</v>
      </c>
      <c r="C8" s="6" t="s">
        <v>8</v>
      </c>
      <c r="D8" s="6" t="s">
        <v>15</v>
      </c>
      <c r="E8" s="5">
        <v>15000.0</v>
      </c>
      <c r="F8" s="5"/>
    </row>
    <row r="9">
      <c r="A9" s="5" t="s">
        <v>14</v>
      </c>
      <c r="B9" s="5">
        <v>3.0</v>
      </c>
      <c r="C9" s="6" t="s">
        <v>16</v>
      </c>
      <c r="D9" s="6" t="s">
        <v>15</v>
      </c>
      <c r="E9" s="5"/>
      <c r="F9" s="5">
        <v>15000.0</v>
      </c>
    </row>
    <row r="10">
      <c r="A10" s="5" t="s">
        <v>17</v>
      </c>
      <c r="B10" s="5">
        <v>4.0</v>
      </c>
      <c r="C10" s="6" t="s">
        <v>18</v>
      </c>
      <c r="D10" s="6" t="s">
        <v>19</v>
      </c>
      <c r="E10" s="5">
        <v>2000.0</v>
      </c>
      <c r="F10" s="5"/>
    </row>
    <row r="11">
      <c r="A11" s="5" t="s">
        <v>17</v>
      </c>
      <c r="B11" s="5">
        <v>4.0</v>
      </c>
      <c r="C11" s="6" t="s">
        <v>8</v>
      </c>
      <c r="D11" s="6" t="s">
        <v>19</v>
      </c>
      <c r="E11" s="5"/>
      <c r="F11" s="5">
        <v>2000.0</v>
      </c>
    </row>
    <row r="12">
      <c r="A12" s="5" t="s">
        <v>20</v>
      </c>
      <c r="B12" s="5">
        <v>5.0</v>
      </c>
      <c r="C12" s="6" t="s">
        <v>21</v>
      </c>
      <c r="D12" s="6" t="s">
        <v>22</v>
      </c>
      <c r="E12" s="5">
        <v>10000.0</v>
      </c>
      <c r="F12" s="5"/>
    </row>
    <row r="13">
      <c r="A13" s="5" t="s">
        <v>20</v>
      </c>
      <c r="B13" s="5">
        <v>5.0</v>
      </c>
      <c r="C13" s="6" t="s">
        <v>16</v>
      </c>
      <c r="D13" s="6" t="s">
        <v>22</v>
      </c>
      <c r="E13" s="5"/>
      <c r="F13" s="5">
        <v>10000.0</v>
      </c>
    </row>
    <row r="14">
      <c r="A14" s="5" t="s">
        <v>23</v>
      </c>
      <c r="B14" s="5">
        <v>6.0</v>
      </c>
      <c r="C14" s="6" t="s">
        <v>24</v>
      </c>
      <c r="D14" s="6" t="s">
        <v>25</v>
      </c>
      <c r="E14" s="5">
        <v>500.0</v>
      </c>
      <c r="F14" s="5"/>
    </row>
    <row r="15">
      <c r="A15" s="5" t="s">
        <v>23</v>
      </c>
      <c r="B15" s="5">
        <v>6.0</v>
      </c>
      <c r="C15" s="6" t="s">
        <v>8</v>
      </c>
      <c r="D15" s="6" t="s">
        <v>25</v>
      </c>
      <c r="E15" s="5"/>
      <c r="F15" s="5">
        <v>500.0</v>
      </c>
    </row>
    <row r="16">
      <c r="A16" s="5" t="s">
        <v>26</v>
      </c>
      <c r="B16" s="5">
        <v>7.0</v>
      </c>
      <c r="C16" s="6" t="s">
        <v>8</v>
      </c>
      <c r="D16" s="6" t="s">
        <v>27</v>
      </c>
      <c r="E16" s="5">
        <v>7000.0</v>
      </c>
      <c r="F16" s="5"/>
    </row>
    <row r="17">
      <c r="A17" s="5" t="s">
        <v>26</v>
      </c>
      <c r="B17" s="5">
        <v>7.0</v>
      </c>
      <c r="C17" s="6" t="s">
        <v>21</v>
      </c>
      <c r="D17" s="6" t="s">
        <v>27</v>
      </c>
      <c r="E17" s="5"/>
      <c r="F17" s="5">
        <v>7000.0</v>
      </c>
    </row>
    <row r="19">
      <c r="H19" s="7" t="s">
        <v>28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A1:F1"/>
    <mergeCell ref="H1:L18"/>
    <mergeCell ref="H19:L19"/>
  </mergeCells>
  <hyperlinks>
    <hyperlink r:id="rId1" ref="H19"/>
  </hyperlinks>
  <printOptions/>
  <pageMargins bottom="1.0" footer="0.0" header="0.0" left="0.75" right="0.75" top="1.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3" width="25.0"/>
    <col customWidth="1" min="4" max="26" width="8.71"/>
  </cols>
  <sheetData>
    <row r="1">
      <c r="A1" s="8" t="s">
        <v>29</v>
      </c>
      <c r="B1" s="8" t="s">
        <v>30</v>
      </c>
      <c r="C1" s="8" t="s">
        <v>31</v>
      </c>
    </row>
    <row r="2">
      <c r="A2" s="9" t="s">
        <v>32</v>
      </c>
      <c r="B2" s="10" t="s">
        <v>8</v>
      </c>
      <c r="C2" s="10" t="s">
        <v>33</v>
      </c>
    </row>
    <row r="3">
      <c r="A3" s="9" t="s">
        <v>34</v>
      </c>
      <c r="B3" s="10" t="s">
        <v>10</v>
      </c>
      <c r="C3" s="10" t="s">
        <v>35</v>
      </c>
    </row>
    <row r="4">
      <c r="A4" s="9" t="s">
        <v>36</v>
      </c>
      <c r="B4" s="10" t="s">
        <v>12</v>
      </c>
      <c r="C4" s="10" t="s">
        <v>33</v>
      </c>
    </row>
    <row r="5">
      <c r="A5" s="9" t="s">
        <v>37</v>
      </c>
      <c r="B5" s="10" t="s">
        <v>16</v>
      </c>
      <c r="C5" s="10" t="s">
        <v>38</v>
      </c>
    </row>
    <row r="6">
      <c r="A6" s="9" t="s">
        <v>39</v>
      </c>
      <c r="B6" s="10" t="s">
        <v>18</v>
      </c>
      <c r="C6" s="10" t="s">
        <v>40</v>
      </c>
    </row>
    <row r="7">
      <c r="A7" s="9" t="s">
        <v>41</v>
      </c>
      <c r="B7" s="10" t="s">
        <v>24</v>
      </c>
      <c r="C7" s="10" t="s">
        <v>40</v>
      </c>
    </row>
    <row r="8">
      <c r="A8" s="9" t="s">
        <v>42</v>
      </c>
      <c r="B8" s="10" t="s">
        <v>21</v>
      </c>
      <c r="C8" s="10" t="s">
        <v>33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4" width="26.0"/>
    <col customWidth="1" min="5" max="26" width="8.71"/>
  </cols>
  <sheetData>
    <row r="1">
      <c r="A1" s="8" t="s">
        <v>3</v>
      </c>
      <c r="B1" s="8" t="s">
        <v>43</v>
      </c>
      <c r="C1" s="8" t="s">
        <v>44</v>
      </c>
      <c r="D1" s="8" t="s">
        <v>45</v>
      </c>
    </row>
    <row r="2">
      <c r="A2" s="10" t="s">
        <v>8</v>
      </c>
      <c r="B2" s="9">
        <f>SUMIF('1- اليومية'!C:C,A2,'1- اليومية'!E:E)</f>
        <v>122000</v>
      </c>
      <c r="C2" s="9">
        <f>SUMIF('1- اليومية'!C:C,A2,'1- اليومية'!F:F)</f>
        <v>22500</v>
      </c>
      <c r="D2" s="9">
        <f t="shared" ref="D2:D8" si="1">B2-C2</f>
        <v>99500</v>
      </c>
    </row>
    <row r="3">
      <c r="A3" s="10" t="s">
        <v>10</v>
      </c>
      <c r="B3" s="9">
        <f>SUMIF('1- اليومية'!C:C,A3,'1- اليومية'!E:E)</f>
        <v>0</v>
      </c>
      <c r="C3" s="9">
        <f>SUMIF('1- اليومية'!C:C,A3,'1- اليومية'!F:F)</f>
        <v>100000</v>
      </c>
      <c r="D3" s="9">
        <f t="shared" si="1"/>
        <v>-100000</v>
      </c>
    </row>
    <row r="4">
      <c r="A4" s="10" t="s">
        <v>12</v>
      </c>
      <c r="B4" s="9">
        <f>SUMIF('1- اليومية'!C:C,A4,'1- اليومية'!E:E)</f>
        <v>20000</v>
      </c>
      <c r="C4" s="9">
        <f>SUMIF('1- اليومية'!C:C,A4,'1- اليومية'!F:F)</f>
        <v>0</v>
      </c>
      <c r="D4" s="9">
        <f t="shared" si="1"/>
        <v>20000</v>
      </c>
    </row>
    <row r="5">
      <c r="A5" s="10" t="s">
        <v>16</v>
      </c>
      <c r="B5" s="9">
        <f>SUMIF('1- اليومية'!C:C,A5,'1- اليومية'!E:E)</f>
        <v>0</v>
      </c>
      <c r="C5" s="9">
        <f>SUMIF('1- اليومية'!C:C,A5,'1- اليومية'!F:F)</f>
        <v>25000</v>
      </c>
      <c r="D5" s="9">
        <f t="shared" si="1"/>
        <v>-25000</v>
      </c>
    </row>
    <row r="6">
      <c r="A6" s="10" t="s">
        <v>18</v>
      </c>
      <c r="B6" s="9">
        <f>SUMIF('1- اليومية'!C:C,A6,'1- اليومية'!E:E)</f>
        <v>2000</v>
      </c>
      <c r="C6" s="9">
        <f>SUMIF('1- اليومية'!C:C,A6,'1- اليومية'!F:F)</f>
        <v>0</v>
      </c>
      <c r="D6" s="9">
        <f t="shared" si="1"/>
        <v>2000</v>
      </c>
    </row>
    <row r="7">
      <c r="A7" s="10" t="s">
        <v>24</v>
      </c>
      <c r="B7" s="9">
        <f>SUMIF('1- اليومية'!C:C,A7,'1- اليومية'!E:E)</f>
        <v>500</v>
      </c>
      <c r="C7" s="9">
        <f>SUMIF('1- اليومية'!C:C,A7,'1- اليومية'!F:F)</f>
        <v>0</v>
      </c>
      <c r="D7" s="9">
        <f t="shared" si="1"/>
        <v>500</v>
      </c>
    </row>
    <row r="8">
      <c r="A8" s="10" t="s">
        <v>21</v>
      </c>
      <c r="B8" s="9">
        <f>SUMIF('1- اليومية'!C:C,A8,'1- اليومية'!E:E)</f>
        <v>10000</v>
      </c>
      <c r="C8" s="9">
        <f>SUMIF('1- اليومية'!C:C,A8,'1- اليومية'!F:F)</f>
        <v>7000</v>
      </c>
      <c r="D8" s="9">
        <f t="shared" si="1"/>
        <v>3000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2" width="30.0"/>
    <col customWidth="1" min="3" max="26" width="8.71"/>
  </cols>
  <sheetData>
    <row r="1">
      <c r="A1" s="8" t="s">
        <v>46</v>
      </c>
      <c r="B1" s="8" t="s">
        <v>47</v>
      </c>
      <c r="C1" s="11"/>
    </row>
    <row r="2">
      <c r="A2" s="10" t="s">
        <v>48</v>
      </c>
      <c r="B2" s="9">
        <f>SUMIFS('3- دفتر الأستاذ'!C2:C100, '3- دفتر الأستاذ'!A2:A100, "إيرادات الخدمات")</f>
        <v>25000</v>
      </c>
      <c r="C2" s="11"/>
    </row>
    <row r="3">
      <c r="A3" s="10" t="s">
        <v>49</v>
      </c>
      <c r="B3" s="9">
        <f>SUM(SUMIFS('3- دفتر الأستاذ'!B2:B100, '3- دفتر الأستاذ'!A2:A100, "مصروف الإيجار"), SUMIFS('3- دفتر الأستاذ'!B2:B100, '3- دفتر الأستاذ'!A2:A100, "مصروف الكهرباء"))</f>
        <v>2500</v>
      </c>
      <c r="C3" s="11"/>
    </row>
    <row r="4">
      <c r="A4" s="10" t="s">
        <v>50</v>
      </c>
      <c r="B4" s="9">
        <f>B2-B3</f>
        <v>22500</v>
      </c>
      <c r="C4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2" width="30.0"/>
    <col customWidth="1" min="3" max="26" width="8.71"/>
  </cols>
  <sheetData>
    <row r="1">
      <c r="A1" s="8" t="s">
        <v>46</v>
      </c>
      <c r="B1" s="8" t="s">
        <v>47</v>
      </c>
      <c r="C1" s="11"/>
      <c r="D1" s="11"/>
    </row>
    <row r="2">
      <c r="A2" s="10" t="s">
        <v>51</v>
      </c>
      <c r="B2" s="9">
        <f>SUM(SUMIFS('3- دفتر الأستاذ'!D2:D100, '3- دفتر الأستاذ'!A2:A100, "النقد بالبنك"), SUMIFS('3- دفتر الأستاذ'!D2:D100, '3- دفتر الأستاذ'!A2:A100, "الحسابات المدينة"), SUMIFS('3- دفتر الأستاذ'!D2:D100, '3- دفتر الأستاذ'!A2:A100, "الأثاث والمعدات"))</f>
        <v>122500</v>
      </c>
      <c r="C2" s="11"/>
    </row>
    <row r="3">
      <c r="A3" s="10" t="s">
        <v>10</v>
      </c>
      <c r="B3" s="9">
        <f>SUMIFS('3- دفتر الأستاذ'!D2:D100, '3- دفتر الأستاذ'!A2:A100, "رأس مال المالك")</f>
        <v>-100000</v>
      </c>
      <c r="C3" s="11"/>
    </row>
    <row r="4">
      <c r="A4" s="10" t="s">
        <v>50</v>
      </c>
      <c r="B4" s="9">
        <f>'4- قائمة الدخل'!B4</f>
        <v>22500</v>
      </c>
      <c r="C4" s="11"/>
    </row>
    <row r="5">
      <c r="A5" s="10" t="s">
        <v>52</v>
      </c>
      <c r="B5" s="9">
        <f>B3+B4</f>
        <v>-77500</v>
      </c>
      <c r="C5" s="11"/>
    </row>
    <row r="6">
      <c r="A6" s="10" t="s">
        <v>53</v>
      </c>
      <c r="B6" s="9" t="str">
        <f>IF(B2=B5,"✓ متوازن","✗ غير متوازن")</f>
        <v>✗ غير متوازن</v>
      </c>
      <c r="C6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